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H\P and Z\Energize Our Neighborhoods\ACT Mini-Grants\"/>
    </mc:Choice>
  </mc:AlternateContent>
  <xr:revisionPtr revIDLastSave="0" documentId="8_{E828867E-A4C3-49A1-89B0-6487AAB4475C}" xr6:coauthVersionLast="44" xr6:coauthVersionMax="44" xr10:uidLastSave="{00000000-0000-0000-0000-000000000000}"/>
  <bookViews>
    <workbookView xWindow="-28920" yWindow="-120" windowWidth="29040" windowHeight="15840" activeTab="5" xr2:uid="{3FE50FB8-1BC6-484A-B44F-E45D91850175}"/>
  </bookViews>
  <sheets>
    <sheet name="Generic" sheetId="1" r:id="rId1"/>
    <sheet name="Planning" sheetId="6" r:id="rId2"/>
    <sheet name="Implementation" sheetId="4" r:id="rId3"/>
    <sheet name="Capacity Building" sheetId="3" r:id="rId4"/>
    <sheet name="Celebration" sheetId="2" r:id="rId5"/>
    <sheet name="Admin+Support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37" i="1"/>
  <c r="C21" i="1"/>
  <c r="C13" i="1"/>
  <c r="C29" i="1"/>
  <c r="B45" i="1"/>
  <c r="B37" i="1"/>
  <c r="B29" i="1"/>
  <c r="B21" i="1"/>
  <c r="B13" i="1"/>
  <c r="C38" i="5"/>
  <c r="B38" i="5"/>
  <c r="C54" i="5"/>
  <c r="B54" i="5"/>
  <c r="C38" i="6"/>
  <c r="B38" i="6"/>
  <c r="C30" i="6"/>
  <c r="B30" i="6"/>
  <c r="C22" i="6"/>
  <c r="B22" i="6"/>
  <c r="C14" i="6"/>
  <c r="B14" i="6"/>
  <c r="C46" i="5"/>
  <c r="B46" i="5"/>
  <c r="C30" i="5"/>
  <c r="B30" i="5"/>
  <c r="C22" i="5"/>
  <c r="B22" i="5"/>
  <c r="C14" i="5"/>
  <c r="B14" i="5"/>
  <c r="C30" i="4"/>
  <c r="B30" i="4"/>
  <c r="C38" i="4"/>
  <c r="B38" i="4"/>
  <c r="C22" i="4"/>
  <c r="B22" i="4"/>
  <c r="C14" i="4"/>
  <c r="B14" i="4"/>
  <c r="C46" i="3"/>
  <c r="B46" i="3"/>
  <c r="C38" i="3"/>
  <c r="B38" i="3"/>
  <c r="C30" i="3"/>
  <c r="B30" i="3"/>
  <c r="C22" i="3"/>
  <c r="B22" i="3"/>
  <c r="C14" i="3"/>
  <c r="B14" i="3"/>
  <c r="C46" i="2"/>
  <c r="B46" i="2"/>
  <c r="C38" i="2"/>
  <c r="B38" i="2"/>
  <c r="C30" i="2"/>
  <c r="B30" i="2"/>
  <c r="C22" i="2"/>
  <c r="B22" i="2"/>
  <c r="C14" i="2"/>
  <c r="B14" i="2"/>
</calcChain>
</file>

<file path=xl/sharedStrings.xml><?xml version="1.0" encoding="utf-8"?>
<sst xmlns="http://schemas.openxmlformats.org/spreadsheetml/2006/main" count="145" uniqueCount="31">
  <si>
    <t>Total Estimated Expense:</t>
  </si>
  <si>
    <t>Estimated</t>
  </si>
  <si>
    <t>Actual</t>
  </si>
  <si>
    <t>Total</t>
  </si>
  <si>
    <t>Grant Amount:</t>
  </si>
  <si>
    <t>Decorations</t>
  </si>
  <si>
    <t>Refreshments</t>
  </si>
  <si>
    <t>Promotion</t>
  </si>
  <si>
    <t>Complete the estimated amounts and submit with your application.</t>
  </si>
  <si>
    <t>Supplies</t>
  </si>
  <si>
    <t>Project Budget For:</t>
  </si>
  <si>
    <t>Grant Request Amount:</t>
  </si>
  <si>
    <t xml:space="preserve">Materials </t>
  </si>
  <si>
    <t>Contingency</t>
  </si>
  <si>
    <t>Event Budget For:</t>
  </si>
  <si>
    <t>Capacity Building Budget For:</t>
  </si>
  <si>
    <t>Programming/Activities</t>
  </si>
  <si>
    <t>Site/Venue</t>
  </si>
  <si>
    <t>Permits/Agreements</t>
  </si>
  <si>
    <t>Venue/Speakers</t>
  </si>
  <si>
    <t>Administration Budget For:</t>
  </si>
  <si>
    <t>Planning Budget For:</t>
  </si>
  <si>
    <t>Materials/Supplies</t>
  </si>
  <si>
    <t>Recognition</t>
  </si>
  <si>
    <t>Print/Supplies</t>
  </si>
  <si>
    <t>Venue</t>
  </si>
  <si>
    <t>[Insert Category]</t>
  </si>
  <si>
    <t>Complete the actual amounts and submit with the final status report.</t>
  </si>
  <si>
    <t>Labor/Professional Services</t>
  </si>
  <si>
    <t>Registration Fees</t>
  </si>
  <si>
    <t>Fees/Subscriptions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</si>
</sst>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48"/>
      <color theme="0"/>
      <name val="Calibri Light"/>
      <family val="1"/>
      <scheme val="major"/>
    </font>
    <font>
      <b/>
      <sz val="14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12"/>
      <color rgb="FFFF0000"/>
      <name val="Century Gothic"/>
      <family val="2"/>
    </font>
    <font>
      <b/>
      <i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2" fillId="2" borderId="0">
      <alignment horizontal="left" vertical="center"/>
    </xf>
    <xf numFmtId="164" fontId="2" fillId="2" borderId="0">
      <alignment horizontal="right" vertical="center"/>
    </xf>
    <xf numFmtId="164" fontId="3" fillId="0" borderId="0">
      <alignment vertical="center"/>
    </xf>
  </cellStyleXfs>
  <cellXfs count="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2" borderId="0" xfId="2" applyFo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164" fontId="7" fillId="0" borderId="0" xfId="0" applyNumberFormat="1" applyFont="1" applyFill="1" applyBorder="1" applyAlignment="1" applyProtection="1">
      <alignment vertical="center"/>
    </xf>
    <xf numFmtId="0" fontId="8" fillId="0" borderId="0" xfId="0" applyFont="1"/>
    <xf numFmtId="0" fontId="6" fillId="2" borderId="0" xfId="2" applyFont="1" applyAlignment="1">
      <alignment horizontal="left" vertical="center"/>
    </xf>
    <xf numFmtId="164" fontId="6" fillId="2" borderId="0" xfId="3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Table - Header 2" xfId="3" xr:uid="{3F6BCDEF-FA94-4675-9722-24AC7326FFB4}"/>
    <cellStyle name="Table Header" xfId="2" xr:uid="{9F5EEEF8-098A-45DF-AC84-47923F7ABC24}"/>
    <cellStyle name="Title Cell" xfId="1" xr:uid="{2195A174-5F8C-45A4-B234-917EA23410C2}"/>
    <cellStyle name="Total - Heading" xfId="4" xr:uid="{18BABD0D-5D08-4BFF-BA3D-245A1157C374}"/>
  </cellStyles>
  <dxfs count="26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5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rgb="FFFF0000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165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FA7F744-5B39-4673-80B9-CC4C423217A9}" name="Table171235" displayName="Table171235" ref="A8:C13" totalsRowCount="1" headerRowDxfId="260" dataDxfId="259" totalsRowDxfId="258" headerRowCellStyle="Table - Header 2" dataCellStyle="Normal" totalsRowCellStyle="Total - Heading">
  <tableColumns count="3">
    <tableColumn id="1" xr3:uid="{BE8BC132-8DDB-48FF-B655-1B3C338C0B6F}" name="[Insert Category]" totalsRowLabel="Total" dataDxfId="257" totalsRowDxfId="256" dataCellStyle="Normal"/>
    <tableColumn id="2" xr3:uid="{41AEFB6C-D614-4AF8-8804-5422FE47EFC8}" name="Estimated" totalsRowFunction="sum" dataDxfId="255" totalsRowDxfId="254" dataCellStyle="Normal"/>
    <tableColumn id="3" xr3:uid="{03059FF7-6A11-49DD-9A8A-34293DA6D5B0}" name="Actual" totalsRowFunction="sum" dataDxfId="253" totalsRowDxfId="252" dataCellStyle="Normal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7B98D8D-D47B-427F-9E2F-1D52CCF93709}" name="Table1712" displayName="Table1712" ref="A9:C14" totalsRowCount="1" headerRowDxfId="128" dataDxfId="127" totalsRowDxfId="126" headerRowCellStyle="Table - Header 2" dataCellStyle="Normal" totalsRowCellStyle="Total - Heading">
  <tableColumns count="3">
    <tableColumn id="1" xr3:uid="{6A337ABA-EC86-4136-A29C-6BBC3396F235}" name="Materials " totalsRowLabel="Total" dataDxfId="125" totalsRowDxfId="124" dataCellStyle="Normal"/>
    <tableColumn id="2" xr3:uid="{9D3B6ACD-75B0-489B-8E17-69A266AB827B}" name="Estimated" totalsRowFunction="sum" dataDxfId="123" totalsRowDxfId="122" dataCellStyle="Normal"/>
    <tableColumn id="3" xr3:uid="{C9EF5ACE-0BA0-468F-BBD7-4A53EE42A594}" name="Actual" totalsRowFunction="sum" dataDxfId="121" totalsRowDxfId="120" dataCellStyle="Normal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A5084CE-F78B-4E88-8440-849A7C14AF8E}" name="Table2813" displayName="Table2813" ref="A17:C22" totalsRowCount="1" headerRowDxfId="119" dataDxfId="118" totalsRowDxfId="117" headerRowCellStyle="Normal" dataCellStyle="Normal">
  <tableColumns count="3">
    <tableColumn id="1" xr3:uid="{2B6AC19A-5CE2-4508-97B6-A4FD283E28EF}" name="Labor/Professional Services" totalsRowLabel="Total" dataDxfId="116" totalsRowDxfId="8" dataCellStyle="Normal"/>
    <tableColumn id="2" xr3:uid="{C17E6B3A-E060-48FC-A9C3-3398F1D66C18}" name="Estimated" totalsRowFunction="sum" dataDxfId="115" totalsRowDxfId="7" dataCellStyle="Normal"/>
    <tableColumn id="3" xr3:uid="{41C030B1-B891-46D1-A39B-E618602379E2}" name="Actual" totalsRowFunction="sum" dataDxfId="114" totalsRowDxfId="6" dataCellStyle="Normal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88800E2-BFA2-4CBE-93CA-DCCEB9D90743}" name="Table5914" displayName="Table5914" ref="A33:C38" totalsRowCount="1" headerRowDxfId="113" dataDxfId="112" totalsRowDxfId="111" headerRowCellStyle="Normal" dataCellStyle="Normal">
  <tableColumns count="3">
    <tableColumn id="1" xr3:uid="{0C21E554-B699-42E7-91ED-E97FA4C5FA0E}" name="Contingency" totalsRowLabel="Total" dataDxfId="110" totalsRowDxfId="109" dataCellStyle="Normal"/>
    <tableColumn id="2" xr3:uid="{F9EB4519-354E-48D1-A48D-7087B397A0A0}" name="Estimated" totalsRowFunction="sum" dataDxfId="108" totalsRowDxfId="107" dataCellStyle="Normal"/>
    <tableColumn id="3" xr3:uid="{D00D04E2-2021-48AD-9DFD-B7A47BAEA109}" name="Actual" totalsRowFunction="sum" dataDxfId="106" totalsRowDxfId="105" dataCellStyle="Normal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E2E3F8-5BC3-4D84-B421-05A1B84B3F58}" name="Table591417" displayName="Table591417" ref="A25:C30" totalsRowCount="1" headerRowDxfId="104" dataDxfId="103" totalsRowDxfId="102" headerRowCellStyle="Normal" dataCellStyle="Normal">
  <tableColumns count="3">
    <tableColumn id="1" xr3:uid="{217C85F1-822D-4755-83C4-24E90B20F16A}" name="Permits/Agreements" totalsRowLabel="Total" dataDxfId="101" totalsRowDxfId="100" dataCellStyle="Normal"/>
    <tableColumn id="2" xr3:uid="{5BE78AAB-7C19-4878-9894-E184254C895A}" name="Estimated" totalsRowFunction="sum" dataDxfId="99" totalsRowDxfId="98" dataCellStyle="Normal"/>
    <tableColumn id="3" xr3:uid="{41522E22-F177-47EB-8C8D-9A3A0EA5396D}" name="Actual" totalsRowFunction="sum" dataDxfId="97" totalsRowDxfId="96" dataCellStyle="Normal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387EAD-5945-478F-9A52-C8A95AE64C53}" name="Table17" displayName="Table17" ref="A9:C14" totalsRowCount="1" headerRowDxfId="170" dataDxfId="169" totalsRowDxfId="168" headerRowCellStyle="Table - Header 2" dataCellStyle="Normal" totalsRowCellStyle="Total - Heading">
  <tableColumns count="3">
    <tableColumn id="1" xr3:uid="{9D9F86BB-CB17-4A40-AD76-93B87B2279DD}" name="Registration Fees" totalsRowLabel="Total" dataDxfId="167" totalsRowDxfId="5" dataCellStyle="Normal"/>
    <tableColumn id="2" xr3:uid="{C5FD4C2B-2FF0-4585-96E8-DA92A62AEF05}" name="Estimated" totalsRowFunction="sum" dataDxfId="166" totalsRowDxfId="4" dataCellStyle="Normal"/>
    <tableColumn id="3" xr3:uid="{88D80075-FF36-4D91-BF26-B601D0ADEDC3}" name="Actual" totalsRowFunction="sum" dataDxfId="165" totalsRowDxfId="3" dataCellStyle="Normal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B078CAE-69B8-41FA-A36F-28557246CE28}" name="Table28" displayName="Table28" ref="A17:C22" totalsRowCount="1" headerRowDxfId="164" dataDxfId="163" totalsRowDxfId="162" headerRowCellStyle="Normal" dataCellStyle="Normal">
  <tableColumns count="3">
    <tableColumn id="1" xr3:uid="{0659B1F5-6979-49CE-A1C6-7B559ACF370F}" name="Venue/Speakers" totalsRowLabel="Total" dataDxfId="161" totalsRowDxfId="160" dataCellStyle="Normal"/>
    <tableColumn id="2" xr3:uid="{A88BB2FE-9381-498A-931C-3215F131EE6D}" name="Estimated" totalsRowFunction="sum" dataDxfId="159" totalsRowDxfId="158" dataCellStyle="Normal"/>
    <tableColumn id="3" xr3:uid="{F6F7BCF6-B17C-4147-94BC-50CE240DDEC9}" name="Actual" totalsRowFunction="sum" dataDxfId="157" totalsRowDxfId="156" dataCellStyle="Normal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A4F3A8-4522-474D-A31D-DC7CA6E7C91A}" name="Table59" displayName="Table59" ref="A25:C30" totalsRowCount="1" headerRowDxfId="155" dataDxfId="154" totalsRowDxfId="153" headerRowCellStyle="Normal" dataCellStyle="Normal">
  <tableColumns count="3">
    <tableColumn id="1" xr3:uid="{268FE4B7-ABE4-4F10-ABE3-1A2A8C1B65AB}" name="Supplies" totalsRowLabel="Total" dataDxfId="152" totalsRowDxfId="151" dataCellStyle="Normal"/>
    <tableColumn id="2" xr3:uid="{1B003DE0-CEC1-4F96-979D-93155DDC290E}" name="Estimated" totalsRowFunction="sum" dataDxfId="150" totalsRowDxfId="149" dataCellStyle="Normal"/>
    <tableColumn id="3" xr3:uid="{CBA65EF5-9746-47FB-80DB-1C0B42DE779A}" name="Actual" totalsRowFunction="sum" dataDxfId="148" totalsRowDxfId="147" dataCellStyle="Normal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7C4B57-CA40-49FD-8DE0-BD14A2D11D03}" name="Table610" displayName="Table610" ref="A33:C38" totalsRowCount="1" headerRowDxfId="146" dataDxfId="145" totalsRowDxfId="144" headerRowCellStyle="Normal" dataCellStyle="Normal">
  <tableColumns count="3">
    <tableColumn id="1" xr3:uid="{9E4CEFEF-FB22-47B5-A49D-B9131D330817}" name="Refreshments" totalsRowLabel="Total" dataDxfId="143" totalsRowDxfId="142" dataCellStyle="Normal"/>
    <tableColumn id="2" xr3:uid="{DA04CBFD-BDDC-4E04-9515-28C86D24AE7F}" name="Estimated" totalsRowFunction="sum" dataDxfId="141" totalsRowDxfId="140" dataCellStyle="Normal"/>
    <tableColumn id="3" xr3:uid="{4AFCD22E-A68D-40AC-81BF-860CBA703387}" name="Actual" totalsRowFunction="sum" dataDxfId="139" totalsRowDxfId="138" dataCellStyle="Normal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DA8E217-CF40-468B-9856-B5634380CEC1}" name="Table311" displayName="Table311" ref="A41:C46" totalsRowCount="1" headerRowDxfId="137" dataDxfId="136" totalsRowDxfId="135" headerRowCellStyle="Normal" dataCellStyle="Normal">
  <tableColumns count="3">
    <tableColumn id="1" xr3:uid="{CF155A46-1F07-4B1E-A487-CD221A5AB4EF}" name="Promotion" totalsRowLabel="Total" dataDxfId="134" totalsRowDxfId="133" dataCellStyle="Normal"/>
    <tableColumn id="2" xr3:uid="{ABD74F84-FF6B-4A5A-8A68-5160ACC5F5F5}" name="Estimated" totalsRowFunction="sum" dataDxfId="132" totalsRowDxfId="131" dataCellStyle="Normal"/>
    <tableColumn id="3" xr3:uid="{4F1C76C7-680E-471C-A635-1CA26E348EC9}" name="Actual" totalsRowFunction="sum" dataDxfId="130" totalsRowDxfId="129" dataCellStyle="Normal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E66F68-251B-44D0-AD6A-58254C5DDB45}" name="Table1" displayName="Table1" ref="A9:C14" totalsRowCount="1" headerRowDxfId="215" dataDxfId="214" totalsRowDxfId="213" headerRowCellStyle="Table - Header 2" dataCellStyle="Normal" totalsRowCellStyle="Total - Heading">
  <tableColumns count="3">
    <tableColumn id="1" xr3:uid="{73EDD828-194A-47CE-9494-D8B85E754036}" name="Site/Venue" totalsRowLabel="Total" dataDxfId="212" totalsRowDxfId="211" dataCellStyle="Normal"/>
    <tableColumn id="2" xr3:uid="{78C5E96A-6428-451D-B630-3A0315C060D3}" name="Estimated" totalsRowFunction="sum" dataDxfId="210" totalsRowDxfId="209" dataCellStyle="Normal"/>
    <tableColumn id="3" xr3:uid="{71EF5415-C578-4020-A8EF-D13D0B18FF98}" name="Actual" totalsRowFunction="sum" dataDxfId="208" totalsRowDxfId="207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617B594-6C31-42FB-91B6-6A8396B25645}" name="Table281336" displayName="Table281336" ref="A16:C21" totalsRowCount="1" headerRowDxfId="251" dataDxfId="250" totalsRowDxfId="249" headerRowCellStyle="Normal" dataCellStyle="Normal">
  <tableColumns count="3">
    <tableColumn id="1" xr3:uid="{EA9BC590-A20D-45BC-833A-701F83E22C60}" name="[Insert Category]" totalsRowLabel="Total" dataDxfId="248" totalsRowDxfId="247" dataCellStyle="Normal"/>
    <tableColumn id="2" xr3:uid="{5D6B8018-B1F9-4EEC-80F1-32EEB4EF29A4}" name="Estimated" totalsRowFunction="sum" dataDxfId="246" totalsRowDxfId="245" dataCellStyle="Normal"/>
    <tableColumn id="3" xr3:uid="{9E5416BE-D8A6-4A9B-9226-3883BC47B70F}" name="Actual" totalsRowFunction="sum" dataDxfId="244" totalsRowDxfId="243" dataCellStyle="Normal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0B3773-54C2-414D-9F34-937275F2B030}" name="Table2" displayName="Table2" ref="A17:C22" totalsRowCount="1" headerRowDxfId="206" dataDxfId="205" totalsRowDxfId="204" headerRowCellStyle="Normal" dataCellStyle="Normal">
  <tableColumns count="3">
    <tableColumn id="1" xr3:uid="{8621C1B6-10A4-4600-8E05-51910D482344}" name="Decorations" totalsRowLabel="Total" dataDxfId="203" totalsRowDxfId="202" dataCellStyle="Normal"/>
    <tableColumn id="2" xr3:uid="{31FAAC40-B8B4-49A4-A287-8B57783676C0}" name="Estimated" totalsRowFunction="sum" dataDxfId="201" totalsRowDxfId="200" dataCellStyle="Normal"/>
    <tableColumn id="3" xr3:uid="{115512AF-FD0C-457B-9D69-ECCE8DD530BE}" name="Actual" totalsRowFunction="sum" dataDxfId="199" totalsRowDxfId="198" dataCellStyle="Normal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6E3DCC-9C61-44D9-9DEE-A06EED0EA105}" name="Table5" displayName="Table5" ref="A25:C30" totalsRowCount="1" headerRowDxfId="197" dataDxfId="196" totalsRowDxfId="195" headerRowCellStyle="Normal" dataCellStyle="Normal">
  <tableColumns count="3">
    <tableColumn id="1" xr3:uid="{D8C0566A-1470-41FC-A5C7-1A5FFE3719F5}" name="Refreshments" totalsRowLabel="Total" dataDxfId="194" totalsRowDxfId="193" dataCellStyle="Normal"/>
    <tableColumn id="2" xr3:uid="{9D2EF6DC-5A83-46B7-93C9-22E9E2826245}" name="Estimated" totalsRowFunction="sum" dataDxfId="192" totalsRowDxfId="191" dataCellStyle="Normal"/>
    <tableColumn id="3" xr3:uid="{6F338A80-8E50-4363-AC1C-60B73322008D}" name="Actual" totalsRowFunction="sum" dataDxfId="190" totalsRowDxfId="189" dataCellStyle="Normal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8B2EFE-E5DB-4AFE-B7E2-BB931FE23FCE}" name="Table6" displayName="Table6" ref="A33:C38" totalsRowCount="1" headerRowDxfId="188" dataDxfId="187" totalsRowDxfId="186" headerRowCellStyle="Normal" dataCellStyle="Normal">
  <tableColumns count="3">
    <tableColumn id="1" xr3:uid="{2F0AEDDA-CB75-454D-9645-B556E6313F9B}" name="Programming/Activities" totalsRowLabel="Total" dataDxfId="185" totalsRowDxfId="184" dataCellStyle="Normal"/>
    <tableColumn id="2" xr3:uid="{814D68BC-E3E4-446B-A1F8-5BDC80ADA490}" name="Estimated" totalsRowFunction="sum" dataDxfId="183" totalsRowDxfId="182" dataCellStyle="Normal"/>
    <tableColumn id="3" xr3:uid="{2F3FDC59-7FD4-46BA-B188-CF9320136826}" name="Actual" totalsRowFunction="sum" dataDxfId="181" totalsRowDxfId="180" dataCellStyle="Normal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BD2E5D-9797-4643-9439-D85643944CCE}" name="Table3" displayName="Table3" ref="A41:C46" totalsRowCount="1" headerRowDxfId="179" dataDxfId="178" totalsRowDxfId="177" headerRowCellStyle="Normal" dataCellStyle="Normal">
  <tableColumns count="3">
    <tableColumn id="1" xr3:uid="{4970AFEF-D2B9-4046-9A98-4E132F6C5E92}" name="Promotion" totalsRowLabel="Total" dataDxfId="176" totalsRowDxfId="175" dataCellStyle="Normal"/>
    <tableColumn id="2" xr3:uid="{894FCE71-8F0F-4E8D-A8A1-56DC371938AC}" name="Estimated" totalsRowFunction="sum" dataDxfId="174" totalsRowDxfId="173" dataCellStyle="Normal"/>
    <tableColumn id="3" xr3:uid="{3BE0CC8C-32BA-4208-BA5E-9DCEF71B2C6D}" name="Actual" totalsRowFunction="sum" dataDxfId="172" totalsRowDxfId="171" dataCellStyle="Normal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FC62451-C3D8-492F-A015-AFFC5E183300}" name="Table1722" displayName="Table1722" ref="A9:C14" totalsRowCount="1" headerRowDxfId="62" dataDxfId="61" totalsRowDxfId="60" headerRowCellStyle="Table - Header 2" dataCellStyle="Normal" totalsRowCellStyle="Total - Heading">
  <tableColumns count="3">
    <tableColumn id="1" xr3:uid="{D097FAF3-06E3-4889-8ED5-726AB7DA8DB1}" name="Fees/Subscriptions" totalsRowLabel="Total" dataDxfId="59" totalsRowDxfId="2" dataCellStyle="Normal"/>
    <tableColumn id="2" xr3:uid="{BA2B40D2-7C4F-4614-AE05-BEF1F50181AB}" name="Estimated" totalsRowFunction="sum" dataDxfId="58" totalsRowDxfId="1" dataCellStyle="Normal"/>
    <tableColumn id="3" xr3:uid="{D43A1B93-24F8-4C0D-8CD9-1F7E39250A35}" name="Actual" totalsRowFunction="sum" dataDxfId="57" totalsRowDxfId="0" dataCellStyle="Normal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F79CFDD-5C09-4DFC-B702-7F3825361113}" name="Table2823" displayName="Table2823" ref="A17:C22" totalsRowCount="1" headerRowDxfId="56" dataDxfId="55" totalsRowDxfId="54" headerRowCellStyle="Normal" dataCellStyle="Normal">
  <tableColumns count="3">
    <tableColumn id="1" xr3:uid="{98701185-4620-4E84-882D-3DA3CB6665BE}" name="Print/Supplies" totalsRowLabel="Total" dataDxfId="53" totalsRowDxfId="52" dataCellStyle="Normal"/>
    <tableColumn id="2" xr3:uid="{7E45E6E4-08B3-484F-90C0-8B488743C2BA}" name="Estimated" totalsRowFunction="sum" dataDxfId="51" totalsRowDxfId="50" dataCellStyle="Normal"/>
    <tableColumn id="3" xr3:uid="{6F69D6D4-C857-4414-A449-CD597368323A}" name="Actual" totalsRowFunction="sum" dataDxfId="49" totalsRowDxfId="48" dataCellStyle="Normal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97EC8A4-E702-4664-846B-09F1C770FE21}" name="Table61025" displayName="Table61025" ref="A25:C30" totalsRowCount="1" headerRowDxfId="47" dataDxfId="46" totalsRowDxfId="45" headerRowCellStyle="Normal" dataCellStyle="Normal">
  <tableColumns count="3">
    <tableColumn id="1" xr3:uid="{5339CB37-7F64-4A2D-990A-9F3E4A05CE00}" name="Refreshments" totalsRowLabel="Total" dataDxfId="44" totalsRowDxfId="43" dataCellStyle="Normal"/>
    <tableColumn id="2" xr3:uid="{67520FC6-3981-4A18-B978-C08BEFC40762}" name="Estimated" totalsRowFunction="sum" dataDxfId="42" totalsRowDxfId="41" dataCellStyle="Normal"/>
    <tableColumn id="3" xr3:uid="{661EAF92-3ACF-4BDA-959C-28EEE9DEB98F}" name="Actual" totalsRowFunction="sum" dataDxfId="40" totalsRowDxfId="39" dataCellStyle="Normal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E8A9ACD-4146-4C0D-BAB4-90CF9F0ABD94}" name="Table31126" displayName="Table31126" ref="A41:C46" totalsRowCount="1" headerRowDxfId="38" dataDxfId="37" totalsRowDxfId="36" headerRowCellStyle="Normal" dataCellStyle="Normal">
  <tableColumns count="3">
    <tableColumn id="1" xr3:uid="{76F020E6-4FE9-4F51-BD46-925CCE057052}" name="Promotion" totalsRowLabel="Total" dataDxfId="35" totalsRowDxfId="34" dataCellStyle="Normal"/>
    <tableColumn id="2" xr3:uid="{504747B7-1928-42E1-B19D-51FF9B582323}" name="Estimated" totalsRowFunction="sum" dataDxfId="33" totalsRowDxfId="32" dataCellStyle="Normal"/>
    <tableColumn id="3" xr3:uid="{C49838AC-5602-410B-A452-93AF1522D355}" name="Actual" totalsRowFunction="sum" dataDxfId="31" totalsRowDxfId="30" dataCellStyle="Normal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5DA59DE-8838-46B6-BC6A-D4602FC58ECE}" name="Table3112632" displayName="Table3112632" ref="A49:C54" totalsRowCount="1" headerRowDxfId="29" dataDxfId="28" totalsRowDxfId="27" headerRowCellStyle="Normal" dataCellStyle="Normal">
  <tableColumns count="3">
    <tableColumn id="1" xr3:uid="{95C0E1EB-038D-4D1C-8DE0-11314B351D44}" name="Recognition" totalsRowLabel="Total" dataDxfId="26" totalsRowDxfId="25" dataCellStyle="Normal"/>
    <tableColumn id="2" xr3:uid="{7A096B7E-B8EA-4022-A0EF-154DE907A584}" name="Estimated" totalsRowFunction="sum" dataDxfId="24" totalsRowDxfId="23" dataCellStyle="Normal"/>
    <tableColumn id="3" xr3:uid="{ACAAE7B4-9158-4CE4-BA8C-3EB7158F3DFE}" name="Actual" totalsRowFunction="sum" dataDxfId="22" totalsRowDxfId="21" dataCellStyle="Normal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13230E7-A9EF-4585-B7F9-E7EB2873CCD5}" name="Table3112634" displayName="Table3112634" ref="A33:C38" totalsRowCount="1" headerRowDxfId="20" dataDxfId="19" totalsRowDxfId="18" headerRowCellStyle="Normal" dataCellStyle="Normal">
  <tableColumns count="3">
    <tableColumn id="1" xr3:uid="{D4AA6A87-263F-4D8D-BF4E-FC362895B538}" name="Venue" totalsRowLabel="Total" dataDxfId="17" totalsRowDxfId="16" dataCellStyle="Normal"/>
    <tableColumn id="2" xr3:uid="{C5047DA1-1174-4A52-AC6C-6C5B6E845CF2}" name="Estimated" totalsRowFunction="sum" dataDxfId="15" totalsRowDxfId="14" dataCellStyle="Normal"/>
    <tableColumn id="3" xr3:uid="{7FAEDCCA-8418-4C99-8810-67DF46326C0E}" name="Actual" totalsRowFunction="sum" dataDxfId="13" totalsRowDxfId="12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7D3CA6F-81BC-48DF-AF88-FAB52BE01A98}" name="Table591437" displayName="Table591437" ref="A32:C37" totalsRowCount="1" headerRowDxfId="242" dataDxfId="241" totalsRowDxfId="240" headerRowCellStyle="Normal" dataCellStyle="Normal">
  <tableColumns count="3">
    <tableColumn id="1" xr3:uid="{2184650D-F2BE-4C3E-9D7F-02C1CD006F3E}" name="[Insert Category]" totalsRowLabel="Total" dataDxfId="239" totalsRowDxfId="238" dataCellStyle="Normal"/>
    <tableColumn id="2" xr3:uid="{79662CC1-3B02-4D1E-8C7D-03F39A79F100}" name="Estimated" totalsRowFunction="sum" dataDxfId="237" totalsRowDxfId="236" dataCellStyle="Normal"/>
    <tableColumn id="3" xr3:uid="{E16F5E18-CEF5-48E3-94E6-16E65373D15B}" name="Actual" totalsRowFunction="sum" dataDxfId="235" totalsRowDxfId="234" dataCellStyle="Normal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D6690EB-D383-4507-B48D-32372B96BCF9}" name="Table59141738" displayName="Table59141738" ref="A24:C29" totalsRowCount="1" headerRowDxfId="233" dataDxfId="232" totalsRowDxfId="231" headerRowCellStyle="Normal" dataCellStyle="Normal">
  <tableColumns count="3">
    <tableColumn id="1" xr3:uid="{F8A42C41-E902-4587-A8F3-FF406E5A1712}" name="[Insert Category]" totalsRowLabel="Total" dataDxfId="230" totalsRowDxfId="229" dataCellStyle="Normal"/>
    <tableColumn id="2" xr3:uid="{2ACF976B-D7F3-4BBF-BBDE-1366C9BECDFC}" name="Estimated" totalsRowFunction="sum" dataDxfId="228" totalsRowDxfId="227" dataCellStyle="Normal"/>
    <tableColumn id="3" xr3:uid="{211917F8-3DAC-43AB-A969-B4868153BEDC}" name="Actual" totalsRowFunction="sum" dataDxfId="226" totalsRowDxfId="225" dataCellStyle="Normal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CE215A3-AA74-400E-909A-8C897E1AF5F0}" name="Table59143739" displayName="Table59143739" ref="A40:C45" totalsRowCount="1" headerRowDxfId="224" dataDxfId="223" totalsRowDxfId="222" headerRowCellStyle="Normal" dataCellStyle="Normal">
  <tableColumns count="3">
    <tableColumn id="1" xr3:uid="{028E484D-232C-49D3-9FF3-391087ACECC9}" name="[Insert Category]" totalsRowLabel="Total" dataDxfId="221" totalsRowDxfId="220" dataCellStyle="Normal"/>
    <tableColumn id="2" xr3:uid="{DE1E673E-5C61-4364-8D88-C2E0A73BE052}" name="Estimated" totalsRowFunction="sum" dataDxfId="219" totalsRowDxfId="218" dataCellStyle="Normal"/>
    <tableColumn id="3" xr3:uid="{6B938E89-1C1A-44C4-926A-24372567E7A0}" name="Actual" totalsRowFunction="sum" dataDxfId="217" totalsRowDxfId="216" dataCellStyle="Norma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86C5C6C-4034-45EA-875C-E5A670AA6834}" name="Table1727" displayName="Table1727" ref="A9:C14" totalsRowCount="1" headerRowDxfId="95" dataDxfId="94" totalsRowDxfId="93" headerRowCellStyle="Table - Header 2" dataCellStyle="Normal" totalsRowCellStyle="Total - Heading">
  <tableColumns count="3">
    <tableColumn id="1" xr3:uid="{70D9F341-2E93-43EA-BF77-1FD2CFFA0911}" name="Labor/Professional Services" totalsRowLabel="Total" dataDxfId="92" totalsRowDxfId="11" dataCellStyle="Normal"/>
    <tableColumn id="2" xr3:uid="{2099A722-0D1B-4DED-B37E-BCB6B88AB91A}" name="Estimated" totalsRowFunction="sum" dataDxfId="91" totalsRowDxfId="10" dataCellStyle="Normal"/>
    <tableColumn id="3" xr3:uid="{E823D047-B26C-44FA-A510-33A3FAD5C2BC}" name="Actual" totalsRowFunction="sum" dataDxfId="90" totalsRowDxfId="9" dataCellStyle="Norma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F2A4FC7-9BDE-416A-B52B-B2C12F203D31}" name="Table2828" displayName="Table2828" ref="A17:C22" totalsRowCount="1" headerRowDxfId="89" dataDxfId="88" totalsRowDxfId="87" headerRowCellStyle="Normal" dataCellStyle="Normal">
  <tableColumns count="3">
    <tableColumn id="1" xr3:uid="{98680F75-C527-41CC-B098-F02668C461A7}" name="Materials/Supplies" totalsRowLabel="Total" dataDxfId="86" totalsRowDxfId="85" dataCellStyle="Normal"/>
    <tableColumn id="2" xr3:uid="{52833A89-28E5-479E-9B96-9DA8FE5744DA}" name="Estimated" totalsRowFunction="sum" dataDxfId="84" totalsRowDxfId="83" dataCellStyle="Normal"/>
    <tableColumn id="3" xr3:uid="{6520EA9A-FAF7-4B62-AAA1-8C08CA44D418}" name="Actual" totalsRowFunction="sum" dataDxfId="82" totalsRowDxfId="81" dataCellStyle="Norma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5CF44B9-9F4B-4D24-810A-8B4B542FAF39}" name="Table61030" displayName="Table61030" ref="A25:C30" totalsRowCount="1" headerRowDxfId="80" dataDxfId="79" totalsRowDxfId="78" headerRowCellStyle="Normal" dataCellStyle="Normal">
  <tableColumns count="3">
    <tableColumn id="1" xr3:uid="{86CA4A87-5A29-4A68-8D9B-9E17E57D38BD}" name="Refreshments" totalsRowLabel="Total" dataDxfId="77" totalsRowDxfId="76" dataCellStyle="Normal"/>
    <tableColumn id="2" xr3:uid="{2C037464-9F1B-42EE-BB15-794C857D03FF}" name="Estimated" totalsRowFunction="sum" dataDxfId="75" totalsRowDxfId="74" dataCellStyle="Normal"/>
    <tableColumn id="3" xr3:uid="{56B0D470-A789-4B80-9EB2-F59AFE01E703}" name="Actual" totalsRowFunction="sum" dataDxfId="73" totalsRowDxfId="72" dataCellStyle="Normal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D99B199-48A5-457C-9E7E-2C846441A7CF}" name="Table31131" displayName="Table31131" ref="A33:C38" totalsRowCount="1" headerRowDxfId="71" dataDxfId="70" totalsRowDxfId="69" headerRowCellStyle="Normal" dataCellStyle="Normal">
  <tableColumns count="3">
    <tableColumn id="1" xr3:uid="{80258435-307D-43E6-8FF0-CAFD5FCFC4C0}" name="Promotion" totalsRowLabel="Total" dataDxfId="68" totalsRowDxfId="67" dataCellStyle="Normal"/>
    <tableColumn id="2" xr3:uid="{28F2C963-450E-4C8C-B278-BA3DF8EEA727}" name="Estimated" totalsRowFunction="sum" dataDxfId="66" totalsRowDxfId="65" dataCellStyle="Normal"/>
    <tableColumn id="3" xr3:uid="{58F06B48-384E-44B6-8F51-6C3D8E56BA3E}" name="Actual" totalsRowFunction="sum" dataDxfId="64" totalsRowDxfId="63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table" Target="../tables/table14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table" Target="../tables/table24.xml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4CBD-0618-4437-BEF4-70690F1BF16B}">
  <dimension ref="A1:C45"/>
  <sheetViews>
    <sheetView workbookViewId="0">
      <selection activeCell="E27" sqref="E27"/>
    </sheetView>
  </sheetViews>
  <sheetFormatPr defaultColWidth="9.19921875" defaultRowHeight="14.25" x14ac:dyDescent="0.4"/>
  <cols>
    <col min="1" max="1" width="34.66406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10</v>
      </c>
    </row>
    <row r="2" spans="1:3" x14ac:dyDescent="0.4">
      <c r="A2" s="2"/>
    </row>
    <row r="3" spans="1:3" ht="17.25" x14ac:dyDescent="0.4">
      <c r="A3" s="3" t="s">
        <v>11</v>
      </c>
      <c r="B3" s="10"/>
    </row>
    <row r="5" spans="1:3" s="11" customFormat="1" x14ac:dyDescent="0.4">
      <c r="A5" s="11" t="s">
        <v>8</v>
      </c>
    </row>
    <row r="6" spans="1:3" s="11" customFormat="1" x14ac:dyDescent="0.4">
      <c r="A6" s="11" t="s">
        <v>27</v>
      </c>
    </row>
    <row r="8" spans="1:3" ht="17.25" x14ac:dyDescent="0.4">
      <c r="A8" s="3" t="s">
        <v>26</v>
      </c>
      <c r="B8" s="13" t="s">
        <v>1</v>
      </c>
      <c r="C8" s="13" t="s">
        <v>2</v>
      </c>
    </row>
    <row r="9" spans="1:3" x14ac:dyDescent="0.4">
      <c r="A9" s="4"/>
      <c r="B9" s="15"/>
      <c r="C9" s="15"/>
    </row>
    <row r="10" spans="1:3" x14ac:dyDescent="0.4">
      <c r="A10" s="8"/>
      <c r="B10" s="19"/>
      <c r="C10" s="19"/>
    </row>
    <row r="11" spans="1:3" x14ac:dyDescent="0.4">
      <c r="A11" s="4"/>
      <c r="B11" s="15"/>
      <c r="C11" s="15"/>
    </row>
    <row r="12" spans="1:3" x14ac:dyDescent="0.4">
      <c r="A12" s="6"/>
      <c r="B12" s="17"/>
      <c r="C12" s="17"/>
    </row>
    <row r="13" spans="1:3" ht="14.65" x14ac:dyDescent="0.4">
      <c r="A13" s="10" t="s">
        <v>3</v>
      </c>
      <c r="B13" s="18">
        <f>SUBTOTAL(109,Table171235[Estimated])</f>
        <v>0</v>
      </c>
      <c r="C13" s="18">
        <f>SUBTOTAL(109,Table171235[Actual])</f>
        <v>0</v>
      </c>
    </row>
    <row r="16" spans="1:3" ht="17.25" x14ac:dyDescent="0.4">
      <c r="A16" s="3" t="s">
        <v>26</v>
      </c>
      <c r="B16" s="13" t="s">
        <v>1</v>
      </c>
      <c r="C16" s="13" t="s">
        <v>2</v>
      </c>
    </row>
    <row r="17" spans="1:3" x14ac:dyDescent="0.4">
      <c r="A17" s="4"/>
      <c r="B17" s="15"/>
      <c r="C17" s="15"/>
    </row>
    <row r="18" spans="1:3" x14ac:dyDescent="0.4">
      <c r="A18" s="7"/>
      <c r="B18" s="16"/>
      <c r="C18" s="16"/>
    </row>
    <row r="19" spans="1:3" x14ac:dyDescent="0.4">
      <c r="A19" s="4"/>
      <c r="B19" s="15"/>
      <c r="C19" s="15"/>
    </row>
    <row r="20" spans="1:3" x14ac:dyDescent="0.4">
      <c r="A20" s="6"/>
      <c r="B20" s="17"/>
      <c r="C20" s="17"/>
    </row>
    <row r="21" spans="1:3" ht="14.65" x14ac:dyDescent="0.4">
      <c r="A21" s="10" t="s">
        <v>3</v>
      </c>
      <c r="B21" s="18">
        <f>SUBTOTAL(109,Table281336[Estimated])</f>
        <v>0</v>
      </c>
      <c r="C21" s="18">
        <f>SUBTOTAL(109,Table281336[Actual])</f>
        <v>0</v>
      </c>
    </row>
    <row r="24" spans="1:3" ht="17.25" x14ac:dyDescent="0.4">
      <c r="A24" s="3" t="s">
        <v>26</v>
      </c>
      <c r="B24" s="13" t="s">
        <v>1</v>
      </c>
      <c r="C24" s="13" t="s">
        <v>2</v>
      </c>
    </row>
    <row r="25" spans="1:3" x14ac:dyDescent="0.4">
      <c r="A25" s="4"/>
      <c r="B25" s="15"/>
      <c r="C25" s="15"/>
    </row>
    <row r="26" spans="1:3" x14ac:dyDescent="0.4">
      <c r="A26" s="7"/>
      <c r="B26" s="16"/>
      <c r="C26" s="16"/>
    </row>
    <row r="27" spans="1:3" x14ac:dyDescent="0.4">
      <c r="A27" s="4"/>
      <c r="B27" s="15"/>
      <c r="C27" s="15"/>
    </row>
    <row r="28" spans="1:3" x14ac:dyDescent="0.4">
      <c r="A28" s="6"/>
      <c r="B28" s="17"/>
      <c r="C28" s="17"/>
    </row>
    <row r="29" spans="1:3" ht="14.65" x14ac:dyDescent="0.4">
      <c r="A29" s="10" t="s">
        <v>3</v>
      </c>
      <c r="B29" s="18">
        <f>SUBTOTAL(109,Table59141738[Estimated])</f>
        <v>0</v>
      </c>
      <c r="C29" s="18">
        <f>SUBTOTAL(109,Table59141738[Actual])</f>
        <v>0</v>
      </c>
    </row>
    <row r="32" spans="1:3" ht="17.25" x14ac:dyDescent="0.4">
      <c r="A32" s="3" t="s">
        <v>26</v>
      </c>
      <c r="B32" s="13" t="s">
        <v>1</v>
      </c>
      <c r="C32" s="13" t="s">
        <v>2</v>
      </c>
    </row>
    <row r="33" spans="1:3" x14ac:dyDescent="0.4">
      <c r="A33" s="4"/>
      <c r="B33" s="15"/>
      <c r="C33" s="15"/>
    </row>
    <row r="34" spans="1:3" x14ac:dyDescent="0.4">
      <c r="A34" s="7"/>
      <c r="B34" s="16"/>
      <c r="C34" s="16"/>
    </row>
    <row r="35" spans="1:3" x14ac:dyDescent="0.4">
      <c r="A35" s="4"/>
      <c r="B35" s="15"/>
      <c r="C35" s="15"/>
    </row>
    <row r="36" spans="1:3" x14ac:dyDescent="0.4">
      <c r="A36" s="6"/>
      <c r="B36" s="17"/>
      <c r="C36" s="17"/>
    </row>
    <row r="37" spans="1:3" ht="14.65" x14ac:dyDescent="0.4">
      <c r="A37" s="10" t="s">
        <v>3</v>
      </c>
      <c r="B37" s="18">
        <f>SUBTOTAL(109,Table591437[Estimated])</f>
        <v>0</v>
      </c>
      <c r="C37" s="18">
        <f>SUBTOTAL(109,Table591437[Actual])</f>
        <v>0</v>
      </c>
    </row>
    <row r="40" spans="1:3" ht="17.25" x14ac:dyDescent="0.4">
      <c r="A40" s="3" t="s">
        <v>26</v>
      </c>
      <c r="B40" s="13" t="s">
        <v>1</v>
      </c>
      <c r="C40" s="13" t="s">
        <v>2</v>
      </c>
    </row>
    <row r="41" spans="1:3" x14ac:dyDescent="0.4">
      <c r="A41" s="4"/>
      <c r="B41" s="15"/>
      <c r="C41" s="15"/>
    </row>
    <row r="42" spans="1:3" x14ac:dyDescent="0.4">
      <c r="A42" s="7"/>
      <c r="B42" s="16"/>
      <c r="C42" s="16"/>
    </row>
    <row r="43" spans="1:3" x14ac:dyDescent="0.4">
      <c r="A43" s="4"/>
      <c r="B43" s="15"/>
      <c r="C43" s="15"/>
    </row>
    <row r="44" spans="1:3" x14ac:dyDescent="0.4">
      <c r="A44" s="6"/>
      <c r="B44" s="17"/>
      <c r="C44" s="17"/>
    </row>
    <row r="45" spans="1:3" ht="14.65" x14ac:dyDescent="0.4">
      <c r="A45" s="10" t="s">
        <v>3</v>
      </c>
      <c r="B45" s="18">
        <f>SUBTOTAL(109,Table59143739[Estimated])</f>
        <v>0</v>
      </c>
      <c r="C45" s="18">
        <f>SUBTOTAL(109,Table59143739[Actual])</f>
        <v>0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D352-C163-4D3B-9F32-61B9F13190B6}">
  <dimension ref="A1:C38"/>
  <sheetViews>
    <sheetView workbookViewId="0">
      <selection activeCell="G25" sqref="G25"/>
    </sheetView>
  </sheetViews>
  <sheetFormatPr defaultColWidth="9.19921875" defaultRowHeight="14.25" x14ac:dyDescent="0.4"/>
  <cols>
    <col min="1" max="1" width="34.66406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21</v>
      </c>
    </row>
    <row r="2" spans="1:3" x14ac:dyDescent="0.4">
      <c r="A2" s="2"/>
    </row>
    <row r="3" spans="1:3" ht="17.25" x14ac:dyDescent="0.4">
      <c r="A3" s="3" t="s">
        <v>4</v>
      </c>
      <c r="B3" s="10"/>
    </row>
    <row r="4" spans="1:3" ht="17.25" x14ac:dyDescent="0.4">
      <c r="A4" s="3" t="s">
        <v>0</v>
      </c>
      <c r="B4" s="10"/>
    </row>
    <row r="6" spans="1:3" s="11" customFormat="1" x14ac:dyDescent="0.4">
      <c r="A6" s="11" t="s">
        <v>8</v>
      </c>
    </row>
    <row r="7" spans="1:3" s="11" customFormat="1" x14ac:dyDescent="0.4">
      <c r="A7" s="11" t="s">
        <v>27</v>
      </c>
    </row>
    <row r="9" spans="1:3" ht="17.25" x14ac:dyDescent="0.4">
      <c r="A9" s="3" t="s">
        <v>28</v>
      </c>
      <c r="B9" s="13" t="s">
        <v>1</v>
      </c>
      <c r="C9" s="13" t="s">
        <v>2</v>
      </c>
    </row>
    <row r="10" spans="1:3" x14ac:dyDescent="0.4">
      <c r="A10" s="4"/>
      <c r="B10" s="15"/>
      <c r="C10" s="15"/>
    </row>
    <row r="11" spans="1:3" x14ac:dyDescent="0.4">
      <c r="A11" s="5"/>
      <c r="B11" s="16"/>
      <c r="C11" s="16"/>
    </row>
    <row r="12" spans="1:3" x14ac:dyDescent="0.4">
      <c r="A12" s="4"/>
      <c r="B12" s="15"/>
      <c r="C12" s="15"/>
    </row>
    <row r="13" spans="1:3" x14ac:dyDescent="0.4">
      <c r="A13" s="6"/>
      <c r="B13" s="17"/>
      <c r="C13" s="17"/>
    </row>
    <row r="14" spans="1:3" ht="14.65" x14ac:dyDescent="0.4">
      <c r="A14" s="10" t="s">
        <v>3</v>
      </c>
      <c r="B14" s="18">
        <f>SUBTOTAL(109,Table1727[Estimated])</f>
        <v>0</v>
      </c>
      <c r="C14" s="18">
        <f>SUBTOTAL(109,Table1727[Actual])</f>
        <v>0</v>
      </c>
    </row>
    <row r="17" spans="1:3" ht="17.25" x14ac:dyDescent="0.4">
      <c r="A17" s="3" t="s">
        <v>22</v>
      </c>
      <c r="B17" s="13" t="s">
        <v>1</v>
      </c>
      <c r="C17" s="13" t="s">
        <v>2</v>
      </c>
    </row>
    <row r="18" spans="1:3" x14ac:dyDescent="0.4">
      <c r="A18" s="4"/>
      <c r="B18" s="15"/>
      <c r="C18" s="15"/>
    </row>
    <row r="19" spans="1:3" x14ac:dyDescent="0.4">
      <c r="A19" s="7"/>
      <c r="B19" s="16"/>
      <c r="C19" s="16"/>
    </row>
    <row r="20" spans="1:3" x14ac:dyDescent="0.4">
      <c r="A20" s="4"/>
      <c r="B20" s="15"/>
      <c r="C20" s="15"/>
    </row>
    <row r="21" spans="1:3" x14ac:dyDescent="0.4">
      <c r="A21" s="6"/>
      <c r="B21" s="17"/>
      <c r="C21" s="17"/>
    </row>
    <row r="22" spans="1:3" ht="14.65" x14ac:dyDescent="0.4">
      <c r="A22" s="10" t="s">
        <v>3</v>
      </c>
      <c r="B22" s="18">
        <f>SUBTOTAL(109,Table2828[Estimated])</f>
        <v>0</v>
      </c>
      <c r="C22" s="18">
        <f>SUBTOTAL(109,Table2828[Actual])</f>
        <v>0</v>
      </c>
    </row>
    <row r="25" spans="1:3" ht="17.25" x14ac:dyDescent="0.4">
      <c r="A25" s="3" t="s">
        <v>6</v>
      </c>
      <c r="B25" s="13" t="s">
        <v>1</v>
      </c>
      <c r="C25" s="13" t="s">
        <v>2</v>
      </c>
    </row>
    <row r="26" spans="1:3" x14ac:dyDescent="0.4">
      <c r="A26" s="4"/>
      <c r="B26" s="15"/>
      <c r="C26" s="15"/>
    </row>
    <row r="27" spans="1:3" x14ac:dyDescent="0.4">
      <c r="A27" s="7"/>
      <c r="B27" s="16"/>
      <c r="C27" s="16"/>
    </row>
    <row r="28" spans="1:3" x14ac:dyDescent="0.4">
      <c r="A28" s="4"/>
      <c r="B28" s="15"/>
      <c r="C28" s="15"/>
    </row>
    <row r="29" spans="1:3" x14ac:dyDescent="0.4">
      <c r="A29" s="6"/>
      <c r="B29" s="17"/>
      <c r="C29" s="17"/>
    </row>
    <row r="30" spans="1:3" ht="14.65" x14ac:dyDescent="0.4">
      <c r="A30" s="10" t="s">
        <v>3</v>
      </c>
      <c r="B30" s="18">
        <f>SUBTOTAL(109,Table61030[Estimated])</f>
        <v>0</v>
      </c>
      <c r="C30" s="18">
        <f>SUBTOTAL(109,Table61030[Actual])</f>
        <v>0</v>
      </c>
    </row>
    <row r="33" spans="1:3" ht="17.25" x14ac:dyDescent="0.4">
      <c r="A33" s="3" t="s">
        <v>7</v>
      </c>
      <c r="B33" s="13" t="s">
        <v>1</v>
      </c>
      <c r="C33" s="13" t="s">
        <v>2</v>
      </c>
    </row>
    <row r="34" spans="1:3" x14ac:dyDescent="0.4">
      <c r="A34" s="4"/>
      <c r="B34" s="15"/>
      <c r="C34" s="15"/>
    </row>
    <row r="35" spans="1:3" x14ac:dyDescent="0.4">
      <c r="A35" s="7"/>
      <c r="B35" s="16"/>
      <c r="C35" s="16"/>
    </row>
    <row r="36" spans="1:3" x14ac:dyDescent="0.4">
      <c r="A36" s="4"/>
      <c r="B36" s="15"/>
      <c r="C36" s="15"/>
    </row>
    <row r="37" spans="1:3" x14ac:dyDescent="0.4">
      <c r="A37" s="9"/>
      <c r="B37" s="20"/>
      <c r="C37" s="20"/>
    </row>
    <row r="38" spans="1:3" ht="14.65" x14ac:dyDescent="0.4">
      <c r="A38" s="10" t="s">
        <v>3</v>
      </c>
      <c r="B38" s="18">
        <f>SUBTOTAL(109,Table31131[Estimated])</f>
        <v>0</v>
      </c>
      <c r="C38" s="18">
        <f>SUBTOTAL(109,Table31131[Actual])</f>
        <v>0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F66B-0CBB-4D3B-ADE4-F3F11EA46775}">
  <dimension ref="A1:C38"/>
  <sheetViews>
    <sheetView workbookViewId="0">
      <selection activeCell="G19" sqref="G19:G20"/>
    </sheetView>
  </sheetViews>
  <sheetFormatPr defaultColWidth="9.19921875" defaultRowHeight="14.25" x14ac:dyDescent="0.4"/>
  <cols>
    <col min="1" max="1" width="34.66406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10</v>
      </c>
    </row>
    <row r="2" spans="1:3" x14ac:dyDescent="0.4">
      <c r="A2" s="2"/>
    </row>
    <row r="3" spans="1:3" ht="17.25" x14ac:dyDescent="0.4">
      <c r="A3" s="3" t="s">
        <v>11</v>
      </c>
      <c r="B3" s="10"/>
    </row>
    <row r="4" spans="1:3" ht="17.25" x14ac:dyDescent="0.4">
      <c r="A4" s="3" t="s">
        <v>0</v>
      </c>
      <c r="B4" s="10"/>
    </row>
    <row r="6" spans="1:3" s="11" customFormat="1" x14ac:dyDescent="0.4">
      <c r="A6" s="11" t="s">
        <v>8</v>
      </c>
    </row>
    <row r="7" spans="1:3" s="11" customFormat="1" x14ac:dyDescent="0.4">
      <c r="A7" s="11" t="s">
        <v>27</v>
      </c>
    </row>
    <row r="9" spans="1:3" ht="17.25" x14ac:dyDescent="0.4">
      <c r="A9" s="3" t="s">
        <v>12</v>
      </c>
      <c r="B9" s="13" t="s">
        <v>1</v>
      </c>
      <c r="C9" s="13" t="s">
        <v>2</v>
      </c>
    </row>
    <row r="10" spans="1:3" x14ac:dyDescent="0.4">
      <c r="A10" s="4"/>
      <c r="B10" s="15"/>
      <c r="C10" s="15"/>
    </row>
    <row r="11" spans="1:3" x14ac:dyDescent="0.4">
      <c r="A11" s="8"/>
      <c r="B11" s="19"/>
      <c r="C11" s="19"/>
    </row>
    <row r="12" spans="1:3" x14ac:dyDescent="0.4">
      <c r="A12" s="4"/>
      <c r="B12" s="15"/>
      <c r="C12" s="15"/>
    </row>
    <row r="13" spans="1:3" x14ac:dyDescent="0.4">
      <c r="A13" s="6"/>
      <c r="B13" s="17"/>
      <c r="C13" s="17"/>
    </row>
    <row r="14" spans="1:3" ht="14.65" x14ac:dyDescent="0.4">
      <c r="A14" s="10" t="s">
        <v>3</v>
      </c>
      <c r="B14" s="18">
        <f>SUBTOTAL(109,Table1712[Estimated])</f>
        <v>0</v>
      </c>
      <c r="C14" s="18">
        <f>SUBTOTAL(109,Table1712[Actual])</f>
        <v>0</v>
      </c>
    </row>
    <row r="17" spans="1:3" ht="17.25" x14ac:dyDescent="0.4">
      <c r="A17" s="3" t="s">
        <v>28</v>
      </c>
      <c r="B17" s="13" t="s">
        <v>1</v>
      </c>
      <c r="C17" s="13" t="s">
        <v>2</v>
      </c>
    </row>
    <row r="18" spans="1:3" x14ac:dyDescent="0.4">
      <c r="A18" s="4"/>
      <c r="B18" s="15"/>
      <c r="C18" s="15"/>
    </row>
    <row r="19" spans="1:3" x14ac:dyDescent="0.4">
      <c r="A19" s="7"/>
      <c r="B19" s="16"/>
      <c r="C19" s="16"/>
    </row>
    <row r="20" spans="1:3" x14ac:dyDescent="0.4">
      <c r="A20" s="4"/>
      <c r="B20" s="15"/>
      <c r="C20" s="15"/>
    </row>
    <row r="21" spans="1:3" x14ac:dyDescent="0.4">
      <c r="A21" s="7"/>
      <c r="B21" s="16"/>
      <c r="C21" s="16"/>
    </row>
    <row r="22" spans="1:3" ht="14.65" x14ac:dyDescent="0.4">
      <c r="A22" s="10" t="s">
        <v>3</v>
      </c>
      <c r="B22" s="18">
        <f>SUBTOTAL(109,Table2813[Estimated])</f>
        <v>0</v>
      </c>
      <c r="C22" s="18">
        <f>SUBTOTAL(109,Table2813[Actual])</f>
        <v>0</v>
      </c>
    </row>
    <row r="25" spans="1:3" ht="17.25" x14ac:dyDescent="0.4">
      <c r="A25" s="3" t="s">
        <v>18</v>
      </c>
      <c r="B25" s="13" t="s">
        <v>1</v>
      </c>
      <c r="C25" s="13" t="s">
        <v>2</v>
      </c>
    </row>
    <row r="26" spans="1:3" x14ac:dyDescent="0.4">
      <c r="A26" s="4"/>
      <c r="B26" s="15"/>
      <c r="C26" s="15"/>
    </row>
    <row r="27" spans="1:3" x14ac:dyDescent="0.4">
      <c r="A27" s="7"/>
      <c r="B27" s="16"/>
      <c r="C27" s="16"/>
    </row>
    <row r="28" spans="1:3" x14ac:dyDescent="0.4">
      <c r="A28" s="4"/>
      <c r="B28" s="15"/>
      <c r="C28" s="15"/>
    </row>
    <row r="29" spans="1:3" x14ac:dyDescent="0.4">
      <c r="A29" s="6"/>
      <c r="B29" s="17"/>
      <c r="C29" s="17"/>
    </row>
    <row r="30" spans="1:3" ht="14.65" x14ac:dyDescent="0.4">
      <c r="A30" s="10" t="s">
        <v>3</v>
      </c>
      <c r="B30" s="18">
        <f>SUBTOTAL(109,Table591417[Estimated])</f>
        <v>0</v>
      </c>
      <c r="C30" s="18">
        <f>SUBTOTAL(109,Table591417[Actual])</f>
        <v>0</v>
      </c>
    </row>
    <row r="33" spans="1:3" ht="17.25" x14ac:dyDescent="0.4">
      <c r="A33" s="3" t="s">
        <v>13</v>
      </c>
      <c r="B33" s="13" t="s">
        <v>1</v>
      </c>
      <c r="C33" s="13" t="s">
        <v>2</v>
      </c>
    </row>
    <row r="34" spans="1:3" x14ac:dyDescent="0.4">
      <c r="A34" s="4"/>
      <c r="B34" s="15"/>
      <c r="C34" s="15"/>
    </row>
    <row r="35" spans="1:3" x14ac:dyDescent="0.4">
      <c r="A35" s="7"/>
      <c r="B35" s="16"/>
      <c r="C35" s="16"/>
    </row>
    <row r="36" spans="1:3" x14ac:dyDescent="0.4">
      <c r="A36" s="4"/>
      <c r="B36" s="15"/>
      <c r="C36" s="15"/>
    </row>
    <row r="37" spans="1:3" x14ac:dyDescent="0.4">
      <c r="A37" s="6"/>
      <c r="B37" s="17"/>
      <c r="C37" s="17"/>
    </row>
    <row r="38" spans="1:3" ht="14.65" x14ac:dyDescent="0.4">
      <c r="A38" s="10" t="s">
        <v>3</v>
      </c>
      <c r="B38" s="18">
        <f>SUBTOTAL(109,Table5914[Estimated])</f>
        <v>0</v>
      </c>
      <c r="C38" s="18">
        <f>SUBTOTAL(109,Table5914[Actual])</f>
        <v>0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FC30-1F37-47C7-905A-AE741513FE2B}">
  <dimension ref="A1:C46"/>
  <sheetViews>
    <sheetView workbookViewId="0">
      <selection activeCell="F29" sqref="F29"/>
    </sheetView>
  </sheetViews>
  <sheetFormatPr defaultColWidth="9.19921875" defaultRowHeight="14.25" x14ac:dyDescent="0.4"/>
  <cols>
    <col min="1" max="1" width="38.332031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15</v>
      </c>
    </row>
    <row r="2" spans="1:3" x14ac:dyDescent="0.4">
      <c r="A2" s="2"/>
    </row>
    <row r="3" spans="1:3" ht="17.25" x14ac:dyDescent="0.4">
      <c r="A3" s="3" t="s">
        <v>4</v>
      </c>
      <c r="B3" s="10"/>
    </row>
    <row r="4" spans="1:3" ht="17.25" x14ac:dyDescent="0.4">
      <c r="A4" s="3" t="s">
        <v>0</v>
      </c>
      <c r="B4" s="10"/>
    </row>
    <row r="6" spans="1:3" s="11" customFormat="1" x14ac:dyDescent="0.4">
      <c r="A6" s="11" t="s">
        <v>8</v>
      </c>
    </row>
    <row r="7" spans="1:3" s="11" customFormat="1" x14ac:dyDescent="0.4">
      <c r="A7" s="11" t="s">
        <v>27</v>
      </c>
    </row>
    <row r="9" spans="1:3" ht="17.25" x14ac:dyDescent="0.4">
      <c r="A9" s="3" t="s">
        <v>29</v>
      </c>
      <c r="B9" s="13" t="s">
        <v>1</v>
      </c>
      <c r="C9" s="13" t="s">
        <v>2</v>
      </c>
    </row>
    <row r="10" spans="1:3" x14ac:dyDescent="0.4">
      <c r="A10" s="4"/>
      <c r="B10" s="15"/>
      <c r="C10" s="15"/>
    </row>
    <row r="11" spans="1:3" x14ac:dyDescent="0.4">
      <c r="A11" s="5"/>
      <c r="B11" s="16"/>
      <c r="C11" s="16"/>
    </row>
    <row r="12" spans="1:3" x14ac:dyDescent="0.4">
      <c r="A12" s="4"/>
      <c r="B12" s="15"/>
      <c r="C12" s="15"/>
    </row>
    <row r="13" spans="1:3" x14ac:dyDescent="0.4">
      <c r="A13" s="6"/>
      <c r="B13" s="17"/>
      <c r="C13" s="17"/>
    </row>
    <row r="14" spans="1:3" ht="14.65" x14ac:dyDescent="0.4">
      <c r="A14" s="10" t="s">
        <v>3</v>
      </c>
      <c r="B14" s="18">
        <f>SUBTOTAL(109,Table17[Estimated])</f>
        <v>0</v>
      </c>
      <c r="C14" s="18">
        <f>SUBTOTAL(109,Table17[Actual])</f>
        <v>0</v>
      </c>
    </row>
    <row r="17" spans="1:3" ht="17.25" x14ac:dyDescent="0.4">
      <c r="A17" s="3" t="s">
        <v>19</v>
      </c>
      <c r="B17" s="13" t="s">
        <v>1</v>
      </c>
      <c r="C17" s="13" t="s">
        <v>2</v>
      </c>
    </row>
    <row r="18" spans="1:3" x14ac:dyDescent="0.4">
      <c r="A18" s="4"/>
      <c r="B18" s="15"/>
      <c r="C18" s="15"/>
    </row>
    <row r="19" spans="1:3" x14ac:dyDescent="0.4">
      <c r="A19" s="7"/>
      <c r="B19" s="16"/>
      <c r="C19" s="16"/>
    </row>
    <row r="20" spans="1:3" x14ac:dyDescent="0.4">
      <c r="A20" s="4"/>
      <c r="B20" s="15"/>
      <c r="C20" s="15"/>
    </row>
    <row r="21" spans="1:3" x14ac:dyDescent="0.4">
      <c r="A21" s="6"/>
      <c r="B21" s="17"/>
      <c r="C21" s="17"/>
    </row>
    <row r="22" spans="1:3" ht="14.65" x14ac:dyDescent="0.4">
      <c r="A22" s="10" t="s">
        <v>3</v>
      </c>
      <c r="B22" s="18">
        <f>SUBTOTAL(109,Table28[Estimated])</f>
        <v>0</v>
      </c>
      <c r="C22" s="18">
        <f>SUBTOTAL(109,Table28[Actual])</f>
        <v>0</v>
      </c>
    </row>
    <row r="25" spans="1:3" ht="17.25" x14ac:dyDescent="0.4">
      <c r="A25" s="3" t="s">
        <v>9</v>
      </c>
      <c r="B25" s="13" t="s">
        <v>1</v>
      </c>
      <c r="C25" s="13" t="s">
        <v>2</v>
      </c>
    </row>
    <row r="26" spans="1:3" x14ac:dyDescent="0.4">
      <c r="A26" s="4"/>
      <c r="B26" s="15"/>
      <c r="C26" s="15"/>
    </row>
    <row r="27" spans="1:3" x14ac:dyDescent="0.4">
      <c r="A27" s="7"/>
      <c r="B27" s="16"/>
      <c r="C27" s="16"/>
    </row>
    <row r="28" spans="1:3" x14ac:dyDescent="0.4">
      <c r="A28" s="4"/>
      <c r="B28" s="15"/>
      <c r="C28" s="15"/>
    </row>
    <row r="29" spans="1:3" x14ac:dyDescent="0.4">
      <c r="A29" s="6"/>
      <c r="B29" s="17"/>
      <c r="C29" s="17"/>
    </row>
    <row r="30" spans="1:3" ht="14.65" x14ac:dyDescent="0.4">
      <c r="A30" s="10" t="s">
        <v>3</v>
      </c>
      <c r="B30" s="18">
        <f>SUBTOTAL(109,Table59[Estimated])</f>
        <v>0</v>
      </c>
      <c r="C30" s="18">
        <f>SUBTOTAL(109,Table59[Actual])</f>
        <v>0</v>
      </c>
    </row>
    <row r="33" spans="1:3" ht="17.25" x14ac:dyDescent="0.4">
      <c r="A33" s="3" t="s">
        <v>6</v>
      </c>
      <c r="B33" s="13" t="s">
        <v>1</v>
      </c>
      <c r="C33" s="13" t="s">
        <v>2</v>
      </c>
    </row>
    <row r="34" spans="1:3" x14ac:dyDescent="0.4">
      <c r="A34" s="4"/>
      <c r="B34" s="15"/>
      <c r="C34" s="15"/>
    </row>
    <row r="35" spans="1:3" x14ac:dyDescent="0.4">
      <c r="A35" s="7"/>
      <c r="B35" s="16"/>
      <c r="C35" s="16"/>
    </row>
    <row r="36" spans="1:3" x14ac:dyDescent="0.4">
      <c r="A36" s="4"/>
      <c r="B36" s="15"/>
      <c r="C36" s="15"/>
    </row>
    <row r="37" spans="1:3" x14ac:dyDescent="0.4">
      <c r="A37" s="6"/>
      <c r="B37" s="17"/>
      <c r="C37" s="17"/>
    </row>
    <row r="38" spans="1:3" ht="14.65" x14ac:dyDescent="0.4">
      <c r="A38" s="10" t="s">
        <v>3</v>
      </c>
      <c r="B38" s="18">
        <f>SUBTOTAL(109,Table610[Estimated])</f>
        <v>0</v>
      </c>
      <c r="C38" s="18">
        <f>SUBTOTAL(109,Table610[Actual])</f>
        <v>0</v>
      </c>
    </row>
    <row r="41" spans="1:3" ht="17.25" x14ac:dyDescent="0.4">
      <c r="A41" s="3" t="s">
        <v>7</v>
      </c>
      <c r="B41" s="13" t="s">
        <v>1</v>
      </c>
      <c r="C41" s="13" t="s">
        <v>2</v>
      </c>
    </row>
    <row r="42" spans="1:3" x14ac:dyDescent="0.4">
      <c r="A42" s="4"/>
      <c r="B42" s="15"/>
      <c r="C42" s="15"/>
    </row>
    <row r="43" spans="1:3" x14ac:dyDescent="0.4">
      <c r="A43" s="7"/>
      <c r="B43" s="16"/>
      <c r="C43" s="16"/>
    </row>
    <row r="44" spans="1:3" x14ac:dyDescent="0.4">
      <c r="A44" s="4"/>
      <c r="B44" s="15"/>
      <c r="C44" s="15"/>
    </row>
    <row r="45" spans="1:3" x14ac:dyDescent="0.4">
      <c r="A45" s="9"/>
      <c r="B45" s="20"/>
      <c r="C45" s="20"/>
    </row>
    <row r="46" spans="1:3" ht="14.65" x14ac:dyDescent="0.4">
      <c r="A46" s="10" t="s">
        <v>3</v>
      </c>
      <c r="B46" s="18">
        <f>SUBTOTAL(109,Table311[Estimated])</f>
        <v>0</v>
      </c>
      <c r="C46" s="18">
        <f>SUBTOTAL(109,Table311[Actual])</f>
        <v>0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6EBB3-ED6D-4DBD-84E5-A0EAB3ADA7B7}">
  <dimension ref="A1:C46"/>
  <sheetViews>
    <sheetView workbookViewId="0">
      <selection activeCell="F8" sqref="F8"/>
    </sheetView>
  </sheetViews>
  <sheetFormatPr defaultColWidth="9.19921875" defaultRowHeight="14.25" x14ac:dyDescent="0.4"/>
  <cols>
    <col min="1" max="1" width="34.66406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14</v>
      </c>
    </row>
    <row r="2" spans="1:3" x14ac:dyDescent="0.4">
      <c r="A2" s="2"/>
    </row>
    <row r="3" spans="1:3" ht="17.25" x14ac:dyDescent="0.4">
      <c r="A3" s="3" t="s">
        <v>4</v>
      </c>
      <c r="B3" s="10"/>
    </row>
    <row r="4" spans="1:3" ht="17.25" x14ac:dyDescent="0.4">
      <c r="A4" s="3" t="s">
        <v>0</v>
      </c>
      <c r="B4" s="10"/>
    </row>
    <row r="6" spans="1:3" s="11" customFormat="1" x14ac:dyDescent="0.4">
      <c r="A6" s="11" t="s">
        <v>8</v>
      </c>
    </row>
    <row r="7" spans="1:3" s="11" customFormat="1" x14ac:dyDescent="0.4">
      <c r="A7" s="11" t="s">
        <v>27</v>
      </c>
    </row>
    <row r="9" spans="1:3" s="14" customFormat="1" ht="17.25" x14ac:dyDescent="0.4">
      <c r="A9" s="12" t="s">
        <v>17</v>
      </c>
      <c r="B9" s="13" t="s">
        <v>1</v>
      </c>
      <c r="C9" s="13" t="s">
        <v>2</v>
      </c>
    </row>
    <row r="10" spans="1:3" x14ac:dyDescent="0.4">
      <c r="A10" s="4"/>
      <c r="B10" s="15"/>
      <c r="C10" s="15"/>
    </row>
    <row r="11" spans="1:3" x14ac:dyDescent="0.4">
      <c r="A11" s="5"/>
      <c r="B11" s="16"/>
      <c r="C11" s="16"/>
    </row>
    <row r="12" spans="1:3" x14ac:dyDescent="0.4">
      <c r="A12" s="4"/>
      <c r="B12" s="15"/>
      <c r="C12" s="15"/>
    </row>
    <row r="13" spans="1:3" x14ac:dyDescent="0.4">
      <c r="A13" s="6"/>
      <c r="B13" s="17"/>
      <c r="C13" s="17"/>
    </row>
    <row r="14" spans="1:3" ht="14.65" x14ac:dyDescent="0.4">
      <c r="A14" s="10" t="s">
        <v>3</v>
      </c>
      <c r="B14" s="18">
        <f>SUBTOTAL(109,Table1[Estimated])</f>
        <v>0</v>
      </c>
      <c r="C14" s="18">
        <f>SUBTOTAL(109,Table1[Actual])</f>
        <v>0</v>
      </c>
    </row>
    <row r="17" spans="1:3" ht="17.25" x14ac:dyDescent="0.4">
      <c r="A17" s="3" t="s">
        <v>5</v>
      </c>
      <c r="B17" s="13" t="s">
        <v>1</v>
      </c>
      <c r="C17" s="13" t="s">
        <v>2</v>
      </c>
    </row>
    <row r="18" spans="1:3" x14ac:dyDescent="0.4">
      <c r="A18" s="4"/>
      <c r="B18" s="15"/>
      <c r="C18" s="15"/>
    </row>
    <row r="19" spans="1:3" x14ac:dyDescent="0.4">
      <c r="A19" s="7"/>
      <c r="B19" s="16"/>
      <c r="C19" s="16"/>
    </row>
    <row r="20" spans="1:3" x14ac:dyDescent="0.4">
      <c r="A20" s="4"/>
      <c r="B20" s="15"/>
      <c r="C20" s="15"/>
    </row>
    <row r="21" spans="1:3" x14ac:dyDescent="0.4">
      <c r="A21" s="6"/>
      <c r="B21" s="17"/>
      <c r="C21" s="17"/>
    </row>
    <row r="22" spans="1:3" ht="14.65" x14ac:dyDescent="0.4">
      <c r="A22" s="10" t="s">
        <v>3</v>
      </c>
      <c r="B22" s="18">
        <f>SUBTOTAL(109,Table2[Estimated])</f>
        <v>0</v>
      </c>
      <c r="C22" s="18">
        <f>SUBTOTAL(109,Table2[Actual])</f>
        <v>0</v>
      </c>
    </row>
    <row r="25" spans="1:3" ht="17.25" x14ac:dyDescent="0.4">
      <c r="A25" s="3" t="s">
        <v>6</v>
      </c>
      <c r="B25" s="13" t="s">
        <v>1</v>
      </c>
      <c r="C25" s="13" t="s">
        <v>2</v>
      </c>
    </row>
    <row r="26" spans="1:3" x14ac:dyDescent="0.4">
      <c r="A26" s="4"/>
      <c r="B26" s="15"/>
      <c r="C26" s="15"/>
    </row>
    <row r="27" spans="1:3" x14ac:dyDescent="0.4">
      <c r="A27" s="7"/>
      <c r="B27" s="16"/>
      <c r="C27" s="16"/>
    </row>
    <row r="28" spans="1:3" x14ac:dyDescent="0.4">
      <c r="A28" s="4"/>
      <c r="B28" s="15"/>
      <c r="C28" s="15"/>
    </row>
    <row r="29" spans="1:3" x14ac:dyDescent="0.4">
      <c r="A29" s="6"/>
      <c r="B29" s="17"/>
      <c r="C29" s="17"/>
    </row>
    <row r="30" spans="1:3" ht="14.65" x14ac:dyDescent="0.4">
      <c r="A30" s="10" t="s">
        <v>3</v>
      </c>
      <c r="B30" s="18">
        <f>SUBTOTAL(109,Table5[Estimated])</f>
        <v>0</v>
      </c>
      <c r="C30" s="18">
        <f>SUBTOTAL(109,Table5[Actual])</f>
        <v>0</v>
      </c>
    </row>
    <row r="33" spans="1:3" ht="17.25" x14ac:dyDescent="0.4">
      <c r="A33" s="3" t="s">
        <v>16</v>
      </c>
      <c r="B33" s="13" t="s">
        <v>1</v>
      </c>
      <c r="C33" s="13" t="s">
        <v>2</v>
      </c>
    </row>
    <row r="34" spans="1:3" x14ac:dyDescent="0.4">
      <c r="A34" s="4"/>
      <c r="B34" s="15"/>
      <c r="C34" s="15"/>
    </row>
    <row r="35" spans="1:3" x14ac:dyDescent="0.4">
      <c r="A35" s="7"/>
      <c r="B35" s="16"/>
      <c r="C35" s="16"/>
    </row>
    <row r="36" spans="1:3" x14ac:dyDescent="0.4">
      <c r="A36" s="4"/>
      <c r="B36" s="15"/>
      <c r="C36" s="15"/>
    </row>
    <row r="37" spans="1:3" x14ac:dyDescent="0.4">
      <c r="A37" s="6"/>
      <c r="B37" s="17"/>
      <c r="C37" s="17"/>
    </row>
    <row r="38" spans="1:3" ht="14.65" x14ac:dyDescent="0.4">
      <c r="A38" s="10" t="s">
        <v>3</v>
      </c>
      <c r="B38" s="18">
        <f>SUBTOTAL(109,Table6[Estimated])</f>
        <v>0</v>
      </c>
      <c r="C38" s="18">
        <f>SUBTOTAL(109,Table6[Actual])</f>
        <v>0</v>
      </c>
    </row>
    <row r="41" spans="1:3" ht="17.25" x14ac:dyDescent="0.4">
      <c r="A41" s="3" t="s">
        <v>7</v>
      </c>
      <c r="B41" s="13" t="s">
        <v>1</v>
      </c>
      <c r="C41" s="13" t="s">
        <v>2</v>
      </c>
    </row>
    <row r="42" spans="1:3" x14ac:dyDescent="0.4">
      <c r="A42" s="4"/>
      <c r="B42" s="15"/>
      <c r="C42" s="15"/>
    </row>
    <row r="43" spans="1:3" x14ac:dyDescent="0.4">
      <c r="A43" s="7"/>
      <c r="B43" s="16"/>
      <c r="C43" s="16"/>
    </row>
    <row r="44" spans="1:3" x14ac:dyDescent="0.4">
      <c r="A44" s="4"/>
      <c r="B44" s="15"/>
      <c r="C44" s="15"/>
    </row>
    <row r="45" spans="1:3" x14ac:dyDescent="0.4">
      <c r="A45" s="9"/>
      <c r="B45" s="20"/>
      <c r="C45" s="20"/>
    </row>
    <row r="46" spans="1:3" ht="14.65" x14ac:dyDescent="0.4">
      <c r="A46" s="10" t="s">
        <v>3</v>
      </c>
      <c r="B46" s="18">
        <f>SUBTOTAL(109,Table3[Estimated])</f>
        <v>0</v>
      </c>
      <c r="C46" s="18">
        <f>SUBTOTAL(109,Table3[Actual])</f>
        <v>0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D2D5-9B07-46EB-864C-029B13111F19}">
  <dimension ref="A1:C54"/>
  <sheetViews>
    <sheetView tabSelected="1" workbookViewId="0">
      <selection activeCell="F11" sqref="F11"/>
    </sheetView>
  </sheetViews>
  <sheetFormatPr defaultColWidth="9.19921875" defaultRowHeight="14.25" x14ac:dyDescent="0.4"/>
  <cols>
    <col min="1" max="1" width="39.53125" style="1" customWidth="1"/>
    <col min="2" max="3" width="14.6640625" style="1" customWidth="1"/>
    <col min="4" max="16384" width="9.19921875" style="1"/>
  </cols>
  <sheetData>
    <row r="1" spans="1:3" ht="17.25" x14ac:dyDescent="0.4">
      <c r="A1" s="3" t="s">
        <v>20</v>
      </c>
    </row>
    <row r="2" spans="1:3" x14ac:dyDescent="0.4">
      <c r="A2" s="2"/>
    </row>
    <row r="3" spans="1:3" ht="17.25" x14ac:dyDescent="0.4">
      <c r="A3" s="3" t="s">
        <v>4</v>
      </c>
      <c r="B3" s="10"/>
    </row>
    <row r="4" spans="1:3" ht="17.25" x14ac:dyDescent="0.4">
      <c r="A4" s="3" t="s">
        <v>0</v>
      </c>
      <c r="B4" s="10"/>
    </row>
    <row r="6" spans="1:3" s="11" customFormat="1" x14ac:dyDescent="0.4">
      <c r="A6" s="11" t="s">
        <v>8</v>
      </c>
    </row>
    <row r="7" spans="1:3" s="11" customFormat="1" x14ac:dyDescent="0.4">
      <c r="A7" s="11" t="s">
        <v>27</v>
      </c>
    </row>
    <row r="9" spans="1:3" ht="17.25" x14ac:dyDescent="0.4">
      <c r="A9" s="3" t="s">
        <v>30</v>
      </c>
      <c r="B9" s="13" t="s">
        <v>1</v>
      </c>
      <c r="C9" s="13" t="s">
        <v>2</v>
      </c>
    </row>
    <row r="10" spans="1:3" x14ac:dyDescent="0.4">
      <c r="A10" s="4"/>
      <c r="B10" s="15"/>
      <c r="C10" s="15"/>
    </row>
    <row r="11" spans="1:3" x14ac:dyDescent="0.4">
      <c r="A11" s="5"/>
      <c r="B11" s="16"/>
      <c r="C11" s="16"/>
    </row>
    <row r="12" spans="1:3" x14ac:dyDescent="0.4">
      <c r="A12" s="4"/>
      <c r="B12" s="15"/>
      <c r="C12" s="15"/>
    </row>
    <row r="13" spans="1:3" x14ac:dyDescent="0.4">
      <c r="A13" s="6"/>
      <c r="B13" s="17"/>
      <c r="C13" s="17"/>
    </row>
    <row r="14" spans="1:3" ht="14.65" x14ac:dyDescent="0.4">
      <c r="A14" s="10" t="s">
        <v>3</v>
      </c>
      <c r="B14" s="18">
        <f>SUBTOTAL(109,Table1722[Estimated])</f>
        <v>0</v>
      </c>
      <c r="C14" s="18">
        <f>SUBTOTAL(109,Table1722[Actual])</f>
        <v>0</v>
      </c>
    </row>
    <row r="17" spans="1:3" ht="17.25" x14ac:dyDescent="0.4">
      <c r="A17" s="3" t="s">
        <v>24</v>
      </c>
      <c r="B17" s="13" t="s">
        <v>1</v>
      </c>
      <c r="C17" s="13" t="s">
        <v>2</v>
      </c>
    </row>
    <row r="18" spans="1:3" x14ac:dyDescent="0.4">
      <c r="A18" s="4"/>
      <c r="B18" s="15"/>
      <c r="C18" s="15"/>
    </row>
    <row r="19" spans="1:3" x14ac:dyDescent="0.4">
      <c r="A19" s="7"/>
      <c r="B19" s="16"/>
      <c r="C19" s="16"/>
    </row>
    <row r="20" spans="1:3" x14ac:dyDescent="0.4">
      <c r="A20" s="4"/>
      <c r="B20" s="15"/>
      <c r="C20" s="15"/>
    </row>
    <row r="21" spans="1:3" x14ac:dyDescent="0.4">
      <c r="A21" s="6"/>
      <c r="B21" s="17"/>
      <c r="C21" s="17"/>
    </row>
    <row r="22" spans="1:3" ht="14.65" x14ac:dyDescent="0.4">
      <c r="A22" s="10" t="s">
        <v>3</v>
      </c>
      <c r="B22" s="18">
        <f>SUBTOTAL(109,Table2823[Estimated])</f>
        <v>0</v>
      </c>
      <c r="C22" s="18">
        <f>SUBTOTAL(109,Table2823[Actual])</f>
        <v>0</v>
      </c>
    </row>
    <row r="25" spans="1:3" ht="17.25" x14ac:dyDescent="0.4">
      <c r="A25" s="3" t="s">
        <v>6</v>
      </c>
      <c r="B25" s="13" t="s">
        <v>1</v>
      </c>
      <c r="C25" s="13" t="s">
        <v>2</v>
      </c>
    </row>
    <row r="26" spans="1:3" x14ac:dyDescent="0.4">
      <c r="A26" s="4"/>
      <c r="B26" s="15"/>
      <c r="C26" s="15"/>
    </row>
    <row r="27" spans="1:3" x14ac:dyDescent="0.4">
      <c r="A27" s="7"/>
      <c r="B27" s="16"/>
      <c r="C27" s="16"/>
    </row>
    <row r="28" spans="1:3" x14ac:dyDescent="0.4">
      <c r="A28" s="4"/>
      <c r="B28" s="15"/>
      <c r="C28" s="15"/>
    </row>
    <row r="29" spans="1:3" x14ac:dyDescent="0.4">
      <c r="A29" s="6"/>
      <c r="B29" s="17"/>
      <c r="C29" s="17"/>
    </row>
    <row r="30" spans="1:3" ht="14.65" x14ac:dyDescent="0.4">
      <c r="A30" s="10" t="s">
        <v>3</v>
      </c>
      <c r="B30" s="18">
        <f>SUBTOTAL(109,Table61025[Estimated])</f>
        <v>0</v>
      </c>
      <c r="C30" s="18">
        <f>SUBTOTAL(109,Table61025[Actual])</f>
        <v>0</v>
      </c>
    </row>
    <row r="31" spans="1:3" ht="14.65" x14ac:dyDescent="0.4">
      <c r="A31" s="10"/>
      <c r="B31" s="18"/>
      <c r="C31" s="18"/>
    </row>
    <row r="33" spans="1:3" ht="17.25" x14ac:dyDescent="0.4">
      <c r="A33" s="3" t="s">
        <v>25</v>
      </c>
      <c r="B33" s="13" t="s">
        <v>1</v>
      </c>
      <c r="C33" s="13" t="s">
        <v>2</v>
      </c>
    </row>
    <row r="34" spans="1:3" x14ac:dyDescent="0.4">
      <c r="A34" s="4"/>
      <c r="B34" s="15"/>
      <c r="C34" s="15"/>
    </row>
    <row r="35" spans="1:3" x14ac:dyDescent="0.4">
      <c r="A35" s="7"/>
      <c r="B35" s="16"/>
      <c r="C35" s="16"/>
    </row>
    <row r="36" spans="1:3" x14ac:dyDescent="0.4">
      <c r="A36" s="4"/>
      <c r="B36" s="15"/>
      <c r="C36" s="15"/>
    </row>
    <row r="37" spans="1:3" x14ac:dyDescent="0.4">
      <c r="A37" s="9"/>
      <c r="B37" s="20"/>
      <c r="C37" s="20"/>
    </row>
    <row r="38" spans="1:3" ht="14.65" x14ac:dyDescent="0.4">
      <c r="A38" s="10" t="s">
        <v>3</v>
      </c>
      <c r="B38" s="18">
        <f>SUBTOTAL(109,Table3112634[Estimated])</f>
        <v>0</v>
      </c>
      <c r="C38" s="18">
        <f>SUBTOTAL(109,Table3112634[Actual])</f>
        <v>0</v>
      </c>
    </row>
    <row r="41" spans="1:3" ht="17.25" x14ac:dyDescent="0.4">
      <c r="A41" s="3" t="s">
        <v>7</v>
      </c>
      <c r="B41" s="13" t="s">
        <v>1</v>
      </c>
      <c r="C41" s="13" t="s">
        <v>2</v>
      </c>
    </row>
    <row r="42" spans="1:3" x14ac:dyDescent="0.4">
      <c r="A42" s="4"/>
      <c r="B42" s="15"/>
      <c r="C42" s="15"/>
    </row>
    <row r="43" spans="1:3" x14ac:dyDescent="0.4">
      <c r="A43" s="7"/>
      <c r="B43" s="16"/>
      <c r="C43" s="16"/>
    </row>
    <row r="44" spans="1:3" x14ac:dyDescent="0.4">
      <c r="A44" s="4"/>
      <c r="B44" s="15"/>
      <c r="C44" s="15"/>
    </row>
    <row r="45" spans="1:3" x14ac:dyDescent="0.4">
      <c r="A45" s="9"/>
      <c r="B45" s="20"/>
      <c r="C45" s="20"/>
    </row>
    <row r="46" spans="1:3" ht="14.65" x14ac:dyDescent="0.4">
      <c r="A46" s="10" t="s">
        <v>3</v>
      </c>
      <c r="B46" s="18">
        <f>SUBTOTAL(109,Table31126[Estimated])</f>
        <v>0</v>
      </c>
      <c r="C46" s="18">
        <f>SUBTOTAL(109,Table31126[Actual])</f>
        <v>0</v>
      </c>
    </row>
    <row r="49" spans="1:3" ht="17.25" x14ac:dyDescent="0.4">
      <c r="A49" s="3" t="s">
        <v>23</v>
      </c>
      <c r="B49" s="13" t="s">
        <v>1</v>
      </c>
      <c r="C49" s="13" t="s">
        <v>2</v>
      </c>
    </row>
    <row r="50" spans="1:3" x14ac:dyDescent="0.4">
      <c r="A50" s="4"/>
      <c r="B50" s="15"/>
      <c r="C50" s="15"/>
    </row>
    <row r="51" spans="1:3" x14ac:dyDescent="0.4">
      <c r="A51" s="7"/>
      <c r="B51" s="16"/>
      <c r="C51" s="16"/>
    </row>
    <row r="52" spans="1:3" x14ac:dyDescent="0.4">
      <c r="A52" s="4"/>
      <c r="B52" s="15"/>
      <c r="C52" s="15"/>
    </row>
    <row r="53" spans="1:3" x14ac:dyDescent="0.4">
      <c r="A53" s="9"/>
      <c r="B53" s="20"/>
      <c r="C53" s="20"/>
    </row>
    <row r="54" spans="1:3" ht="14.65" x14ac:dyDescent="0.4">
      <c r="A54" s="10" t="s">
        <v>3</v>
      </c>
      <c r="B54" s="18">
        <f>SUBTOTAL(109,Table3112632[Estimated])</f>
        <v>0</v>
      </c>
      <c r="C54" s="18">
        <f>SUBTOTAL(109,Table3112632[Actual])</f>
        <v>0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Generic</vt:lpstr>
      <vt:lpstr>Planning</vt:lpstr>
      <vt:lpstr>Implementation</vt:lpstr>
      <vt:lpstr>Capacity Building</vt:lpstr>
      <vt:lpstr>Celebration</vt:lpstr>
      <vt:lpstr>Admin+Support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Drake</dc:creator>
  <cp:lastModifiedBy>Melinda McGoldrick</cp:lastModifiedBy>
  <dcterms:created xsi:type="dcterms:W3CDTF">2020-04-23T15:31:12Z</dcterms:created>
  <dcterms:modified xsi:type="dcterms:W3CDTF">2020-05-19T16:28:16Z</dcterms:modified>
</cp:coreProperties>
</file>